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6555" windowHeight="10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<sst xmlns="http://schemas.openxmlformats.org/spreadsheetml/2006/main" count="11" uniqueCount="9">
  <si>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BiRefr</t>
  </si>
  <si>
    <t>% -</t>
  </si>
  <si>
    <t>% +</t>
  </si>
  <si>
    <t>nx</t>
  </si>
  <si>
    <t>nz</t>
  </si>
  <si>
    <t>ny</t>
  </si>
  <si>
    <r>
      <t xml:space="preserve">CALCULATION OF </t>
    </r>
    <r>
      <rPr>
        <b/>
        <u val="single"/>
        <sz val="10"/>
        <rFont val="Arial"/>
        <family val="2"/>
      </rPr>
      <t>ny</t>
    </r>
    <r>
      <rPr>
        <b/>
        <u val="single"/>
        <sz val="10"/>
        <color indexed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Birefringence</t>
    </r>
    <r>
      <rPr>
        <b/>
        <u val="single"/>
        <sz val="10"/>
        <color indexed="10"/>
        <rFont val="Arial"/>
        <family val="2"/>
      </rPr>
      <t xml:space="preserve"> and </t>
    </r>
    <r>
      <rPr>
        <b/>
        <u val="single"/>
        <sz val="10"/>
        <rFont val="Arial"/>
        <family val="2"/>
      </rPr>
      <t>optical sign</t>
    </r>
    <r>
      <rPr>
        <b/>
        <u val="single"/>
        <sz val="10"/>
        <color indexed="10"/>
        <rFont val="Arial"/>
        <family val="2"/>
      </rPr>
      <t xml:space="preserve"> IN BIAXIAL STONES</t>
    </r>
  </si>
  <si>
    <t>Optical sign</t>
  </si>
  <si>
    <t>GEMSDAT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</si>
</sst>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000000%"/>
    <numFmt numFmtId="173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3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4" fillId="13" borderId="10" xfId="0" applyFont="1" applyFill="1" applyBorder="1" applyAlignment="1">
      <alignment horizontal="center"/>
    </xf>
    <xf numFmtId="173" fontId="4" fillId="1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10.00390625" style="0" customWidth="1"/>
    <col min="3" max="3" width="10.7109375" style="0" bestFit="1" customWidth="1"/>
    <col min="4" max="4" width="9.28125" style="0" hidden="1" customWidth="1"/>
    <col min="5" max="5" width="22.421875" style="0" customWidth="1"/>
    <col min="6" max="6" width="24.421875" style="0" customWidth="1"/>
    <col min="7" max="7" width="13.57421875" style="0" customWidth="1"/>
    <col min="8" max="9" width="9.140625" style="0" hidden="1" customWidth="1"/>
    <col min="10" max="10" width="13.140625" style="0" customWidth="1"/>
    <col min="11" max="12" width="9.140625" style="0" hidden="1" customWidth="1"/>
  </cols>
  <sheetData>
    <row r="1" spans="1:10" ht="12.75">
      <c r="A1" s="23" t="s">
        <v>8</v>
      </c>
      <c r="E1" s="19" t="s">
        <v>6</v>
      </c>
      <c r="F1" s="18"/>
      <c r="G1" s="18"/>
      <c r="H1" s="18"/>
      <c r="I1" s="18"/>
      <c r="J1" s="18"/>
    </row>
    <row r="2" spans="2:3" ht="12.75">
      <c r="B2" s="8" t="s">
        <v>3</v>
      </c>
      <c r="C2" s="8" t="s">
        <v>4</v>
      </c>
    </row>
    <row r="3" spans="2:10" ht="12.75">
      <c r="B3" s="3"/>
      <c r="C3" s="3"/>
      <c r="D3" s="1">
        <f>IF(B3&gt;0,1,0)</f>
        <v>0</v>
      </c>
      <c r="F3" s="4" t="str">
        <f>IF(C3=0," ",IF(C3&lt;B3," ERROR ! nz is smaller than nx"," "))</f>
        <v> </v>
      </c>
      <c r="G3" s="4" t="str">
        <f>IF(B3=0," ",IF(B3&lt;1,"ERROR: n&lt;1 !",IF(B3&gt;1.81,"ERROR: n&gt;1,81"," ")))</f>
        <v> </v>
      </c>
      <c r="H3">
        <f>IF(B3=C3,B3,0)</f>
        <v>0</v>
      </c>
      <c r="I3">
        <f>IF(H3&gt;0,H3,0)</f>
        <v>0</v>
      </c>
      <c r="J3" s="4" t="str">
        <f>IF(C3=0," ",IF(C3&lt;1,"ERROR: n&lt;1 !",IF(C3&gt;1.81,"ERROR: n&gt;1,81"," ")))</f>
        <v> </v>
      </c>
    </row>
    <row r="4" spans="2:12" ht="12.75">
      <c r="B4" s="3"/>
      <c r="C4" s="3"/>
      <c r="D4" s="1">
        <f aca="true" t="shared" si="0" ref="D4:D19">IF(B4&gt;0,1,0)</f>
        <v>0</v>
      </c>
      <c r="F4" s="4" t="str">
        <f>IF(C4=0," ",IF(C4&lt;B4," ERROR ! nz is smaller than nx"," "))</f>
        <v> </v>
      </c>
      <c r="G4" s="4" t="str">
        <f aca="true" t="shared" si="1" ref="G4:G19">IF(B4=0," ",IF(B4&lt;1,"ERROR: n&lt;1 !",IF(B4&gt;1.81,"ERROR: n&gt;1,81"," ")))</f>
        <v> </v>
      </c>
      <c r="H4">
        <f aca="true" t="shared" si="2" ref="H4:H19">IF(B4=C4,B4,0)</f>
        <v>0</v>
      </c>
      <c r="I4">
        <f aca="true" t="shared" si="3" ref="I4:I19">IF(H4&gt;0,H4,0)</f>
        <v>0</v>
      </c>
      <c r="J4" s="4" t="str">
        <f aca="true" t="shared" si="4" ref="J4:J19">IF(C4=0," ",IF(C4&lt;1,"FOUT: n&lt;1 !",IF(C4&gt;1.81,"FOUT: n&gt;1,81"," ")))</f>
        <v> </v>
      </c>
      <c r="K4">
        <f>IF(B4=0,0,IF(B4=B3,1,0))</f>
        <v>0</v>
      </c>
      <c r="L4">
        <f>IF(C4=0,0,IF(C4=C3,1,0))</f>
        <v>0</v>
      </c>
    </row>
    <row r="5" spans="2:12" ht="12.75">
      <c r="B5" s="3"/>
      <c r="C5" s="3"/>
      <c r="D5" s="1">
        <f t="shared" si="0"/>
        <v>0</v>
      </c>
      <c r="F5" s="4" t="str">
        <f aca="true" t="shared" si="5" ref="F5:F19">IF(C5=0," ",IF(C5&lt;B5," ERROR ! nz is smaller than nx"," "))</f>
        <v> </v>
      </c>
      <c r="G5" s="4" t="str">
        <f t="shared" si="1"/>
        <v> </v>
      </c>
      <c r="H5">
        <f t="shared" si="2"/>
        <v>0</v>
      </c>
      <c r="I5">
        <f t="shared" si="3"/>
        <v>0</v>
      </c>
      <c r="J5" s="4" t="str">
        <f t="shared" si="4"/>
        <v> </v>
      </c>
      <c r="K5">
        <f aca="true" t="shared" si="6" ref="K5:K19">IF(B5=0,0,IF(B5=B4,1,0))</f>
        <v>0</v>
      </c>
      <c r="L5">
        <f aca="true" t="shared" si="7" ref="L5:L19">IF(C5=0,0,IF(C5=C4,1,0))</f>
        <v>0</v>
      </c>
    </row>
    <row r="6" spans="2:12" ht="12.75">
      <c r="B6" s="3"/>
      <c r="C6" s="3"/>
      <c r="D6" s="1">
        <f t="shared" si="0"/>
        <v>0</v>
      </c>
      <c r="F6" s="4" t="str">
        <f t="shared" si="5"/>
        <v> </v>
      </c>
      <c r="G6" s="4" t="str">
        <f t="shared" si="1"/>
        <v> </v>
      </c>
      <c r="H6">
        <f t="shared" si="2"/>
        <v>0</v>
      </c>
      <c r="I6">
        <f t="shared" si="3"/>
        <v>0</v>
      </c>
      <c r="J6" s="4" t="str">
        <f t="shared" si="4"/>
        <v> </v>
      </c>
      <c r="K6">
        <f t="shared" si="6"/>
        <v>0</v>
      </c>
      <c r="L6">
        <f t="shared" si="7"/>
        <v>0</v>
      </c>
    </row>
    <row r="7" spans="2:12" ht="12.75">
      <c r="B7" s="3"/>
      <c r="C7" s="3"/>
      <c r="D7" s="1">
        <f t="shared" si="0"/>
        <v>0</v>
      </c>
      <c r="F7" s="4" t="str">
        <f t="shared" si="5"/>
        <v> </v>
      </c>
      <c r="G7" s="4" t="str">
        <f t="shared" si="1"/>
        <v> </v>
      </c>
      <c r="H7">
        <f t="shared" si="2"/>
        <v>0</v>
      </c>
      <c r="I7">
        <f t="shared" si="3"/>
        <v>0</v>
      </c>
      <c r="J7" s="4" t="str">
        <f t="shared" si="4"/>
        <v> </v>
      </c>
      <c r="K7">
        <f t="shared" si="6"/>
        <v>0</v>
      </c>
      <c r="L7">
        <f t="shared" si="7"/>
        <v>0</v>
      </c>
    </row>
    <row r="8" spans="2:12" ht="12.75">
      <c r="B8" s="3"/>
      <c r="C8" s="3"/>
      <c r="D8" s="1">
        <f t="shared" si="0"/>
        <v>0</v>
      </c>
      <c r="F8" s="4" t="str">
        <f t="shared" si="5"/>
        <v> </v>
      </c>
      <c r="G8" s="4" t="str">
        <f t="shared" si="1"/>
        <v> </v>
      </c>
      <c r="H8">
        <f t="shared" si="2"/>
        <v>0</v>
      </c>
      <c r="I8">
        <f t="shared" si="3"/>
        <v>0</v>
      </c>
      <c r="J8" s="4" t="str">
        <f t="shared" si="4"/>
        <v> </v>
      </c>
      <c r="K8">
        <f t="shared" si="6"/>
        <v>0</v>
      </c>
      <c r="L8">
        <f t="shared" si="7"/>
        <v>0</v>
      </c>
    </row>
    <row r="9" spans="2:12" ht="12.75">
      <c r="B9" s="3"/>
      <c r="C9" s="3"/>
      <c r="D9" s="1">
        <f t="shared" si="0"/>
        <v>0</v>
      </c>
      <c r="F9" s="4" t="str">
        <f t="shared" si="5"/>
        <v> </v>
      </c>
      <c r="G9" s="4" t="str">
        <f t="shared" si="1"/>
        <v> </v>
      </c>
      <c r="H9">
        <f t="shared" si="2"/>
        <v>0</v>
      </c>
      <c r="I9">
        <f t="shared" si="3"/>
        <v>0</v>
      </c>
      <c r="J9" s="4" t="str">
        <f t="shared" si="4"/>
        <v> </v>
      </c>
      <c r="K9">
        <f t="shared" si="6"/>
        <v>0</v>
      </c>
      <c r="L9">
        <f t="shared" si="7"/>
        <v>0</v>
      </c>
    </row>
    <row r="10" spans="2:12" ht="12.75">
      <c r="B10" s="3"/>
      <c r="C10" s="3"/>
      <c r="D10" s="1">
        <f t="shared" si="0"/>
        <v>0</v>
      </c>
      <c r="F10" s="4" t="str">
        <f t="shared" si="5"/>
        <v> </v>
      </c>
      <c r="G10" s="4" t="str">
        <f t="shared" si="1"/>
        <v> </v>
      </c>
      <c r="H10">
        <f t="shared" si="2"/>
        <v>0</v>
      </c>
      <c r="I10">
        <f t="shared" si="3"/>
        <v>0</v>
      </c>
      <c r="J10" s="4" t="str">
        <f t="shared" si="4"/>
        <v> </v>
      </c>
      <c r="K10">
        <f t="shared" si="6"/>
        <v>0</v>
      </c>
      <c r="L10">
        <f t="shared" si="7"/>
        <v>0</v>
      </c>
    </row>
    <row r="11" spans="2:12" ht="12.75">
      <c r="B11" s="3"/>
      <c r="C11" s="3"/>
      <c r="D11" s="1">
        <f t="shared" si="0"/>
        <v>0</v>
      </c>
      <c r="F11" s="4" t="str">
        <f t="shared" si="5"/>
        <v> </v>
      </c>
      <c r="G11" s="4" t="str">
        <f t="shared" si="1"/>
        <v> </v>
      </c>
      <c r="H11">
        <f t="shared" si="2"/>
        <v>0</v>
      </c>
      <c r="I11">
        <f t="shared" si="3"/>
        <v>0</v>
      </c>
      <c r="J11" s="4" t="str">
        <f t="shared" si="4"/>
        <v> </v>
      </c>
      <c r="K11">
        <f t="shared" si="6"/>
        <v>0</v>
      </c>
      <c r="L11">
        <f t="shared" si="7"/>
        <v>0</v>
      </c>
    </row>
    <row r="12" spans="2:12" ht="12.75">
      <c r="B12" s="3"/>
      <c r="C12" s="3"/>
      <c r="D12" s="1">
        <f t="shared" si="0"/>
        <v>0</v>
      </c>
      <c r="F12" s="4" t="str">
        <f t="shared" si="5"/>
        <v> </v>
      </c>
      <c r="G12" s="4" t="str">
        <f t="shared" si="1"/>
        <v> </v>
      </c>
      <c r="H12">
        <f t="shared" si="2"/>
        <v>0</v>
      </c>
      <c r="I12">
        <f t="shared" si="3"/>
        <v>0</v>
      </c>
      <c r="J12" s="4" t="str">
        <f t="shared" si="4"/>
        <v> </v>
      </c>
      <c r="K12">
        <f t="shared" si="6"/>
        <v>0</v>
      </c>
      <c r="L12">
        <f t="shared" si="7"/>
        <v>0</v>
      </c>
    </row>
    <row r="13" spans="2:12" ht="12.75">
      <c r="B13" s="3"/>
      <c r="C13" s="3"/>
      <c r="D13" s="1">
        <f t="shared" si="0"/>
        <v>0</v>
      </c>
      <c r="F13" s="4" t="str">
        <f t="shared" si="5"/>
        <v> </v>
      </c>
      <c r="G13" s="4" t="str">
        <f t="shared" si="1"/>
        <v> </v>
      </c>
      <c r="H13">
        <f t="shared" si="2"/>
        <v>0</v>
      </c>
      <c r="I13">
        <f t="shared" si="3"/>
        <v>0</v>
      </c>
      <c r="J13" s="4" t="str">
        <f t="shared" si="4"/>
        <v> </v>
      </c>
      <c r="K13">
        <f t="shared" si="6"/>
        <v>0</v>
      </c>
      <c r="L13">
        <f t="shared" si="7"/>
        <v>0</v>
      </c>
    </row>
    <row r="14" spans="2:12" ht="12.75">
      <c r="B14" s="3"/>
      <c r="C14" s="3"/>
      <c r="D14" s="1">
        <f t="shared" si="0"/>
        <v>0</v>
      </c>
      <c r="F14" s="4" t="str">
        <f t="shared" si="5"/>
        <v> </v>
      </c>
      <c r="G14" s="4" t="str">
        <f t="shared" si="1"/>
        <v> </v>
      </c>
      <c r="H14">
        <f t="shared" si="2"/>
        <v>0</v>
      </c>
      <c r="I14">
        <f t="shared" si="3"/>
        <v>0</v>
      </c>
      <c r="J14" s="4" t="str">
        <f t="shared" si="4"/>
        <v> </v>
      </c>
      <c r="K14">
        <f t="shared" si="6"/>
        <v>0</v>
      </c>
      <c r="L14">
        <f t="shared" si="7"/>
        <v>0</v>
      </c>
    </row>
    <row r="15" spans="2:12" ht="12.75">
      <c r="B15" s="3"/>
      <c r="C15" s="3"/>
      <c r="D15" s="1">
        <f t="shared" si="0"/>
        <v>0</v>
      </c>
      <c r="F15" s="4" t="str">
        <f t="shared" si="5"/>
        <v> </v>
      </c>
      <c r="G15" s="4" t="str">
        <f t="shared" si="1"/>
        <v> </v>
      </c>
      <c r="H15">
        <f t="shared" si="2"/>
        <v>0</v>
      </c>
      <c r="I15">
        <f t="shared" si="3"/>
        <v>0</v>
      </c>
      <c r="J15" s="4" t="str">
        <f t="shared" si="4"/>
        <v> </v>
      </c>
      <c r="K15">
        <f t="shared" si="6"/>
        <v>0</v>
      </c>
      <c r="L15">
        <f t="shared" si="7"/>
        <v>0</v>
      </c>
    </row>
    <row r="16" spans="2:12" ht="12.75">
      <c r="B16" s="3"/>
      <c r="C16" s="3"/>
      <c r="D16" s="1">
        <f t="shared" si="0"/>
        <v>0</v>
      </c>
      <c r="F16" s="4" t="str">
        <f t="shared" si="5"/>
        <v> </v>
      </c>
      <c r="G16" s="4" t="str">
        <f t="shared" si="1"/>
        <v> </v>
      </c>
      <c r="H16">
        <f t="shared" si="2"/>
        <v>0</v>
      </c>
      <c r="I16">
        <f t="shared" si="3"/>
        <v>0</v>
      </c>
      <c r="J16" s="4" t="str">
        <f t="shared" si="4"/>
        <v> </v>
      </c>
      <c r="K16">
        <f t="shared" si="6"/>
        <v>0</v>
      </c>
      <c r="L16">
        <f t="shared" si="7"/>
        <v>0</v>
      </c>
    </row>
    <row r="17" spans="2:12" ht="12.75">
      <c r="B17" s="3"/>
      <c r="C17" s="3"/>
      <c r="D17" s="1">
        <f t="shared" si="0"/>
        <v>0</v>
      </c>
      <c r="F17" s="4" t="str">
        <f t="shared" si="5"/>
        <v> </v>
      </c>
      <c r="G17" s="4" t="str">
        <f t="shared" si="1"/>
        <v> </v>
      </c>
      <c r="H17">
        <f t="shared" si="2"/>
        <v>0</v>
      </c>
      <c r="I17">
        <f t="shared" si="3"/>
        <v>0</v>
      </c>
      <c r="J17" s="4" t="str">
        <f t="shared" si="4"/>
        <v> </v>
      </c>
      <c r="K17">
        <f t="shared" si="6"/>
        <v>0</v>
      </c>
      <c r="L17">
        <f t="shared" si="7"/>
        <v>0</v>
      </c>
    </row>
    <row r="18" spans="2:12" ht="12.75">
      <c r="B18" s="3"/>
      <c r="C18" s="3"/>
      <c r="D18" s="1">
        <f t="shared" si="0"/>
        <v>0</v>
      </c>
      <c r="F18" s="4" t="str">
        <f t="shared" si="5"/>
        <v> </v>
      </c>
      <c r="G18" s="4" t="str">
        <f t="shared" si="1"/>
        <v> </v>
      </c>
      <c r="H18">
        <f t="shared" si="2"/>
        <v>0</v>
      </c>
      <c r="I18">
        <f t="shared" si="3"/>
        <v>0</v>
      </c>
      <c r="J18" s="4" t="str">
        <f t="shared" si="4"/>
        <v> </v>
      </c>
      <c r="K18">
        <f t="shared" si="6"/>
        <v>0</v>
      </c>
      <c r="L18">
        <f t="shared" si="7"/>
        <v>0</v>
      </c>
    </row>
    <row r="19" spans="2:12" ht="12.75">
      <c r="B19" s="3"/>
      <c r="C19" s="3"/>
      <c r="D19" s="1">
        <f t="shared" si="0"/>
        <v>0</v>
      </c>
      <c r="F19" s="4" t="str">
        <f t="shared" si="5"/>
        <v> </v>
      </c>
      <c r="G19" s="4" t="str">
        <f t="shared" si="1"/>
        <v> </v>
      </c>
      <c r="H19">
        <f t="shared" si="2"/>
        <v>0</v>
      </c>
      <c r="I19">
        <f t="shared" si="3"/>
        <v>0</v>
      </c>
      <c r="J19" s="4" t="str">
        <f t="shared" si="4"/>
        <v> </v>
      </c>
      <c r="K19">
        <f t="shared" si="6"/>
        <v>0</v>
      </c>
      <c r="L19">
        <f t="shared" si="7"/>
        <v>0</v>
      </c>
    </row>
    <row r="20" spans="2:12" ht="12.75" hidden="1">
      <c r="B20">
        <f>SUM(B3:B19)</f>
        <v>0</v>
      </c>
      <c r="C20">
        <f>SUM(C3:C19)</f>
        <v>0</v>
      </c>
      <c r="D20">
        <f>SUM(D3:D19)</f>
        <v>0</v>
      </c>
      <c r="H20">
        <f>SUM(H3:H19)</f>
        <v>0</v>
      </c>
      <c r="I20">
        <f>SUM(I3:I19)</f>
        <v>0</v>
      </c>
      <c r="J20">
        <f>IF(H20&gt;0,H20,-1)</f>
        <v>-1</v>
      </c>
      <c r="K20">
        <f>SUM(K4:K19)</f>
        <v>0</v>
      </c>
      <c r="L20">
        <f>SUM(L4:L19)</f>
        <v>0</v>
      </c>
    </row>
    <row r="21" spans="11:12" ht="12.75" hidden="1">
      <c r="K21">
        <f>IF((D20-1)=0,0,K20/(D20-1))</f>
        <v>0</v>
      </c>
      <c r="L21">
        <f>(IF((D20-1)=0,0,L20/(D20-1)))</f>
        <v>0</v>
      </c>
    </row>
    <row r="22" spans="11:12" ht="12.75" hidden="1">
      <c r="K22">
        <f>IF(K21=1,MIN(C3:C19),0)</f>
        <v>0</v>
      </c>
      <c r="L22">
        <f>IF(L21=1,MAX(B3:B19),0)</f>
        <v>0</v>
      </c>
    </row>
    <row r="23" ht="12.75">
      <c r="G23" s="20" t="s">
        <v>7</v>
      </c>
    </row>
    <row r="24" spans="2:13" ht="12.75">
      <c r="B24" s="2" t="s">
        <v>3</v>
      </c>
      <c r="C24" s="2" t="s">
        <v>4</v>
      </c>
      <c r="E24" s="16" t="s">
        <v>5</v>
      </c>
      <c r="G24" s="21" t="str">
        <f>IF((E25-B25)=(C25-E25),"2-/2+",IF((E25-B25)&gt;(C25-E25),"2-","2+"))</f>
        <v>2-/2+</v>
      </c>
      <c r="J24" s="7" t="str">
        <f>IF(J20&gt;0," ",IF(E25=0," ",C27/(C25-B25)))</f>
        <v> </v>
      </c>
      <c r="M24" s="6" t="s">
        <v>2</v>
      </c>
    </row>
    <row r="25" spans="2:13" ht="12.75">
      <c r="B25" s="2">
        <f>MIN(B3:B19)</f>
        <v>0</v>
      </c>
      <c r="C25" s="2">
        <f>MAX(C3:C19)</f>
        <v>0</v>
      </c>
      <c r="E25" s="17">
        <f>IF((K21+L21)=2,"ERROR !!! No biaxial stone",IF(K21=1,K22,IF(L21=1,L22,IF(D20=0,0,IF(J20&gt;0,J20,(B20+C20)/(D20*2))))))</f>
        <v>0</v>
      </c>
      <c r="G25" s="22"/>
      <c r="J25" s="7" t="str">
        <f>IF(J20&gt;0," ",IF(E25=0," ",B27/(C25-B25)))</f>
        <v> </v>
      </c>
      <c r="M25" s="6" t="s">
        <v>1</v>
      </c>
    </row>
    <row r="27" spans="2:7" ht="12.75" hidden="1">
      <c r="B27">
        <f>E25-B25</f>
        <v>0</v>
      </c>
      <c r="C27">
        <f>C25-E25</f>
        <v>0</v>
      </c>
      <c r="G27" s="6"/>
    </row>
    <row r="28" spans="2:7" ht="12.75">
      <c r="B28" s="2" t="s">
        <v>0</v>
      </c>
      <c r="G28" s="10"/>
    </row>
    <row r="29" spans="2:7" ht="12.75">
      <c r="B29" s="5">
        <f>C25-B25</f>
        <v>0</v>
      </c>
      <c r="G29" s="11"/>
    </row>
    <row r="31" ht="20.25">
      <c r="C31" s="9" t="str">
        <f>IF(J20&gt;0,"Special cut: cut // XZ-plane"," ")</f>
        <v> </v>
      </c>
    </row>
    <row r="32" ht="20.25">
      <c r="C32" s="9" t="str">
        <f>IF(K21=1,"Special cut: cut // YZ-plane, check on 2nd facet"," ")</f>
        <v> </v>
      </c>
    </row>
    <row r="33" ht="20.25">
      <c r="C33" s="9" t="str">
        <f>IF(L21=1,"Special cut: cut // XZ-plane, check on 2nd facet"," ")</f>
        <v> </v>
      </c>
    </row>
    <row r="34" ht="20.25">
      <c r="C34" s="9"/>
    </row>
    <row r="35" spans="3:17" s="1" customFormat="1" ht="15.75" customHeight="1">
      <c r="C35" s="12"/>
      <c r="N35" s="13"/>
      <c r="Q35" s="13"/>
    </row>
    <row r="36" spans="3:17" s="1" customFormat="1" ht="12.75">
      <c r="C36" s="12"/>
      <c r="N36" s="14"/>
      <c r="Q36" s="13"/>
    </row>
    <row r="37" s="1" customFormat="1" ht="12.75"/>
    <row r="38" s="1" customFormat="1" ht="12.75"/>
    <row r="39" s="1" customFormat="1" ht="12.75">
      <c r="E39" s="15"/>
    </row>
  </sheetData>
  <sheetProtection password="86DF" sheet="1" objects="1" scenarios="1" selectLockedCells="1"/>
  <mergeCells count="1">
    <mergeCell ref="G24:G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</dc:creator>
  <cp:keywords/>
  <dc:description/>
  <cp:lastModifiedBy>marc </cp:lastModifiedBy>
  <dcterms:created xsi:type="dcterms:W3CDTF">2007-12-31T23:24:44Z</dcterms:created>
  <dcterms:modified xsi:type="dcterms:W3CDTF">2010-09-29T14:31:20Z</dcterms:modified>
  <cp:category/>
  <cp:version/>
  <cp:contentType/>
  <cp:contentStatus/>
</cp:coreProperties>
</file>